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195" windowWidth="27795" windowHeight="11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02" i="1" l="1"/>
  <c r="H95" i="1"/>
  <c r="H83" i="1"/>
  <c r="E46" i="1" l="1"/>
  <c r="E35" i="1" l="1"/>
  <c r="E52" i="1" l="1"/>
  <c r="E44" i="1"/>
  <c r="E43" i="1"/>
  <c r="E42" i="1"/>
  <c r="E40" i="1"/>
  <c r="E39" i="1"/>
  <c r="E38" i="1"/>
  <c r="E37" i="1"/>
  <c r="E33" i="1"/>
  <c r="E32" i="1"/>
  <c r="E31" i="1"/>
  <c r="E30" i="1"/>
  <c r="E29" i="1"/>
  <c r="E28" i="1"/>
  <c r="E26" i="1"/>
  <c r="E25" i="1"/>
  <c r="E24" i="1"/>
  <c r="E23" i="1"/>
  <c r="E20" i="1"/>
  <c r="E18" i="1"/>
  <c r="E17" i="1"/>
  <c r="E16" i="1"/>
  <c r="E14" i="1"/>
  <c r="E12" i="1"/>
  <c r="E10" i="1"/>
  <c r="E9" i="1"/>
  <c r="E8" i="1"/>
  <c r="E6" i="1"/>
  <c r="E5" i="1"/>
  <c r="E4" i="1"/>
  <c r="E3" i="1"/>
  <c r="E2" i="1"/>
  <c r="B41" i="1" l="1"/>
  <c r="E41" i="1" s="1"/>
  <c r="L40" i="1" s="1"/>
  <c r="B19" i="1"/>
  <c r="E19" i="1" s="1"/>
  <c r="B13" i="1"/>
  <c r="B21" i="1"/>
  <c r="E21" i="1" s="1"/>
  <c r="B45" i="1" l="1"/>
  <c r="E13" i="1"/>
  <c r="E75" i="1" s="1"/>
</calcChain>
</file>

<file path=xl/comments1.xml><?xml version="1.0" encoding="utf-8"?>
<comments xmlns="http://schemas.openxmlformats.org/spreadsheetml/2006/main">
  <authors>
    <author>Anita Radetić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Anita Radetić:</t>
        </r>
        <r>
          <rPr>
            <sz val="9"/>
            <color indexed="81"/>
            <rFont val="Tahoma"/>
            <family val="2"/>
            <charset val="238"/>
          </rPr>
          <t xml:space="preserve">
upisati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Anita Radetić:</t>
        </r>
        <r>
          <rPr>
            <sz val="9"/>
            <color indexed="81"/>
            <rFont val="Tahoma"/>
            <family val="2"/>
            <charset val="238"/>
          </rPr>
          <t xml:space="preserve">
upisati</t>
        </r>
      </text>
    </comment>
  </commentList>
</comments>
</file>

<file path=xl/sharedStrings.xml><?xml version="1.0" encoding="utf-8"?>
<sst xmlns="http://schemas.openxmlformats.org/spreadsheetml/2006/main" count="296" uniqueCount="194">
  <si>
    <t>sporovi</t>
  </si>
  <si>
    <t>GORTAN</t>
  </si>
  <si>
    <t>CENTROGRADNJA</t>
  </si>
  <si>
    <t>MONTMONTAŽA</t>
  </si>
  <si>
    <t>P.S. IMMO</t>
  </si>
  <si>
    <t>CROATIA OSIGURANJE</t>
  </si>
  <si>
    <t>INTERLIGHT</t>
  </si>
  <si>
    <t>TIM DOO</t>
  </si>
  <si>
    <t>LJUBLJANSKA BANKA</t>
  </si>
  <si>
    <t>TEKSTIL DOO</t>
  </si>
  <si>
    <t>PLATINUM</t>
  </si>
  <si>
    <t>KREŠIMIR BABIN</t>
  </si>
  <si>
    <t>MARIN MAZIJA</t>
  </si>
  <si>
    <t>IKA MARINOVIĆ</t>
  </si>
  <si>
    <t>KARLO KUŽINEK</t>
  </si>
  <si>
    <t>MAJA DUKIĆ</t>
  </si>
  <si>
    <t>NEDJELJKA DUKIĆ</t>
  </si>
  <si>
    <t>GORDAN PERIĆ</t>
  </si>
  <si>
    <t>HRVATSKE ŠUME</t>
  </si>
  <si>
    <t>BOŽIDAR ĐEREK</t>
  </si>
  <si>
    <t>ANA DUŽIĆ</t>
  </si>
  <si>
    <t>LJUBICA KATANIĆ</t>
  </si>
  <si>
    <t>ZLATKO JURINIĆ</t>
  </si>
  <si>
    <t>DANE IVANEŽA</t>
  </si>
  <si>
    <t>NEDJELJKA ĐEPAROVSKA</t>
  </si>
  <si>
    <t>GOJISLAV JOVIĆ</t>
  </si>
  <si>
    <t>MATO VARIVODA</t>
  </si>
  <si>
    <t>PETAR ČULINA</t>
  </si>
  <si>
    <t>OMEGA D.O.O</t>
  </si>
  <si>
    <t>JADERA DOO</t>
  </si>
  <si>
    <t>DENIS NEKIĆ</t>
  </si>
  <si>
    <t>ANA BIKIĆ</t>
  </si>
  <si>
    <t>MLADEN MODRIĆ I IVICA ŽIVKOVIĆ</t>
  </si>
  <si>
    <t>IVAN KARTELO</t>
  </si>
  <si>
    <t>FRANJO MAŠINA</t>
  </si>
  <si>
    <t>MILICA PETRIĆ</t>
  </si>
  <si>
    <t>VILMA MARCELIĆ</t>
  </si>
  <si>
    <t>na dan 31.12.2017.</t>
  </si>
  <si>
    <t>međuzbroj</t>
  </si>
  <si>
    <t>CVETKO BRATOVIĆ</t>
  </si>
  <si>
    <t>TEO BOBAN</t>
  </si>
  <si>
    <t>P.S. IMMO NOVI SPOR</t>
  </si>
  <si>
    <t>MIRJANA MILINKOVIĆ</t>
  </si>
  <si>
    <t>MLDB.KARLO JELIĆ</t>
  </si>
  <si>
    <t>VESNA BUCIĆ I DR.</t>
  </si>
  <si>
    <t>ANA BIKIĆ RAZLIKA</t>
  </si>
  <si>
    <t>MILENKO VLAKIĆ</t>
  </si>
  <si>
    <t>VENCI STURNELA</t>
  </si>
  <si>
    <t>TONĆI / MIRELA HULJEV</t>
  </si>
  <si>
    <t>opis spora</t>
  </si>
  <si>
    <t>naziv i broj parnice/spora</t>
  </si>
  <si>
    <t>GORTAN Npr. P-xy/2018</t>
  </si>
  <si>
    <t>Tužbom se zahtjeva naknada imovinske i neimovinske štete uslijed pada na razbijeni odvodni šaht na javnoj površini</t>
  </si>
  <si>
    <t>Utvrđeno je da je tužbeni zahtjev osnovan te su tužitelji stekli pravnu osnovu za stjecanje prava vlasništva na nekretninama - radi se o zemljištu na prostoru bivšeg autokampa Punat Bajlo u Arbanasima- te je vrijednost predmeta spora utvrđena u odnosu na procijenjenu vrijednost nekretnine</t>
  </si>
  <si>
    <t>Donošenje presude očekuje se kroz 2019. godinu</t>
  </si>
  <si>
    <t>Tužba tužitelja radi isplate naknade za nekretninu u k.o. Petrčane koja je temeljem zakona postala stvar u općoj uporabi u vlasništvu Grada Zadra</t>
  </si>
  <si>
    <t xml:space="preserve">Okončanje postupka očekuje se do travnja 2019. tj. donošenjem rješenja 2°suda o povlačenju žalbe(Sud 1°presudio je u korist tužiteljice- žalba  2°sudu na presudu je povučena u dogovoru s osiguranjem kako bi se izbjegli dodatni troškovi budući uspjeh u parnici nije izvjestan, a Osiguranje se obvezalo isplatiti presuđeni iznos glavnice i 50% dosuđenih troškova postupka) </t>
  </si>
  <si>
    <t>Postupak obustavljen do okončanja vlasničke parnice u drugoj pravnoj stvari u odnosu na istu nekretninu i tužitelja Grada Zadra (prethodno pitanje)</t>
  </si>
  <si>
    <t xml:space="preserve">Tužba Grada Zadra radi naknade štete </t>
  </si>
  <si>
    <t>Tužbom se zahtjeva naknada neimovinske štete uslijed pada betonske ploče rive koja se nalazi na nekretninom kojom gospodari HEP-Elektra Zadar</t>
  </si>
  <si>
    <t>Željko Ban Pn-370/18</t>
  </si>
  <si>
    <t>Željko Ban</t>
  </si>
  <si>
    <t>Ivan Čavić Pn-119/2017</t>
  </si>
  <si>
    <t>Ivan Čavić</t>
  </si>
  <si>
    <t>Predmet je u postupku mirenja. Okončanje se očekuje kroz 2019-2020 god</t>
  </si>
  <si>
    <t>Predmet u postupku mirenja. Okončanje se očekuje kroz 2019-2020 god.</t>
  </si>
  <si>
    <t>Iva Babin Pn-98/16</t>
  </si>
  <si>
    <t>Iva Babin</t>
  </si>
  <si>
    <t>Predmet se po Reviziji nalazi na rješavanju pri Vrhovnom sudu RH. Odluka se očekuje kroz 2020-2021.</t>
  </si>
  <si>
    <t>Predmet tužbe je utvrđenje prava vlasništva na nekretninama k.o. Diklo.</t>
  </si>
  <si>
    <t>Predmet tužbe je isplata iznosa s pripadajućom zateznom kamatom na ime naknade za oduzeto zemljište.</t>
  </si>
  <si>
    <t>Postupak u tijeku pred Sudom 1°. Presuda se očekuje kroz 2019/2020.</t>
  </si>
  <si>
    <t>IVANA LUCIN i dr.</t>
  </si>
  <si>
    <t>Predmet tužbe tužitelja I.Lucin i dr. je utvrđenje prava vlasništva i isplata iznosa s pripadajućom zateznom kamatom na ime naknade za oduzeto zemljište.</t>
  </si>
  <si>
    <t>Predmet tužbe je utvrđenja prava vlasništva i isplata iznoasa s pripadajućom zateznom kamatom na ime naknade za oduzeto zemljište.</t>
  </si>
  <si>
    <t>za dodatne radove koje Grad nije naručio</t>
  </si>
  <si>
    <t>kamate zbog kašnjenja</t>
  </si>
  <si>
    <t>naknada štete</t>
  </si>
  <si>
    <t>Tužba protiv Grada Zadra-povrat zakupnine nakon poništenja ugovora o zakupu</t>
  </si>
  <si>
    <t>predaja zemljišta prema Zakonu o prostornom uređenju i gradnji</t>
  </si>
  <si>
    <t>potraživanje za deposedirano zemljište</t>
  </si>
  <si>
    <t>postupak za isplatu zemljišta na kojem je izgrađena prometnica</t>
  </si>
  <si>
    <t>naknada štete zbog poništenja uknjižbe</t>
  </si>
  <si>
    <t>ulaganje u poslovni prostor</t>
  </si>
  <si>
    <t>rashodi u 2019.godini</t>
  </si>
  <si>
    <t>naknada za deposedirano zemljište</t>
  </si>
  <si>
    <t>žalba izjevljena 21.07.2014.</t>
  </si>
  <si>
    <t>MARIN MAZIJA i dr.</t>
  </si>
  <si>
    <t>žalba izjevljena 06.05.2014.</t>
  </si>
  <si>
    <t>žalba na višem Upravnom sudu</t>
  </si>
  <si>
    <t>izjavljena tužba</t>
  </si>
  <si>
    <t>žalba izjavljena 04.03.2014.</t>
  </si>
  <si>
    <t>Predmet na reviziji od 13.06.2016.</t>
  </si>
  <si>
    <t>izvlaštenje nekretnine</t>
  </si>
  <si>
    <t>predmet na Vrhovnom sudu</t>
  </si>
  <si>
    <t>potraživanje za najam nekretnine</t>
  </si>
  <si>
    <t>izgrađena prometnica na zemljištu</t>
  </si>
  <si>
    <t>u tijeku</t>
  </si>
  <si>
    <t>Mogućnost da tužbeni zahtjev bude odbijen</t>
  </si>
  <si>
    <t>Predmet na reviziji na Vrhovnom sudu</t>
  </si>
  <si>
    <t>Predmet treba platiti RH</t>
  </si>
  <si>
    <t>čeka se presuda Županijskog suda</t>
  </si>
  <si>
    <t>naknada štete radi nezgode na javnoj površini</t>
  </si>
  <si>
    <t>utvrđenje prava vlasništva</t>
  </si>
  <si>
    <t>predmet na Općinskom sudu</t>
  </si>
  <si>
    <t>CVETKO BRATOVIĆ DIO OD REDNOG BROJA 44</t>
  </si>
  <si>
    <t>Predmet na reviziji</t>
  </si>
  <si>
    <t>SINIŠA ČUSTIĆ</t>
  </si>
  <si>
    <t>MILE BARIČEVIĆ</t>
  </si>
  <si>
    <t>MATO ĆURIĆ</t>
  </si>
  <si>
    <t>DIJANA KOSTIJAL</t>
  </si>
  <si>
    <t>TEREŽA MITROVIĆ</t>
  </si>
  <si>
    <t>SPOROVI U TIJEKU NA DAN 31.12.2018.</t>
  </si>
  <si>
    <t>UDRUGA OLIB</t>
  </si>
  <si>
    <t xml:space="preserve">Tužba tužitelja  radi utvrđenja i isplate tražbine Grada Zadra prijavljene u predstečajnoj nagodbi vezane za troškove izgrađene komunalne infrastrukture i pripadajućeg zemljišta. </t>
  </si>
  <si>
    <t>Tužba tužitelja radi isplate potraživanja u odnosu na troškove izgradnje komunalne infrastrukture, vrijednosti građevinskog zemljišta te naknade štete zbog neispunjenja obveza.</t>
  </si>
  <si>
    <t xml:space="preserve">Predmet se po žalbi tužitelja  nalazi na Visokom trgovačkom sudu RH. Odluka se očekuje kroz 2019-2020. </t>
  </si>
  <si>
    <t>Tužba tužitelja  radi naknade štete za stvarne troškove vezane za raskid Ugovora o obavljanju komunalne djelatnosti obrade komunalnog otpada u Gradu Zadru</t>
  </si>
  <si>
    <t xml:space="preserve">Tužba tužitelja  radi isplate naknade štete nastale na objektu i opremi fitness centra Omnia </t>
  </si>
  <si>
    <t>Tužbom tužitelj potražuje naknadu imovinske štete nastale na motociklu s kojim je proklizao i pao zbog masne mrlje na kolniku</t>
  </si>
  <si>
    <t xml:space="preserve">Tužbom tužitelj potražuje naknadu štete nastale na automobilu uslijed prometne nesreće zbog poledice na cesti </t>
  </si>
  <si>
    <t>Tužba tužiteljice    radi naknade imovinske i neimovinske štete nastale padom na neravnoj javnoj površini.</t>
  </si>
  <si>
    <t>Utvrđeno je da je tužbeni zahtjev osnovan te su tužitelji stekli pravnu osnovu za stjecanje prava vlasništva na nekretninama - radi se o zemljištu na prostoru bivšeg autokampa Punta Bajlo u Arbanasima- te je vrijednost predmeta spora utvrđena u odnosu na procijenjenu vrijednost nekretnine</t>
  </si>
  <si>
    <t xml:space="preserve">Tužitelj tužbom  zahtjeva naknadu imovinske štete nastale padom stabla lipe na automobil tuženika uslijed nevremena </t>
  </si>
  <si>
    <t>Tužitelj  tužbom potražuje naknadu imovinske i neimovinske štete zbog propusta škole Krune Krstića- Arbanasi</t>
  </si>
  <si>
    <t xml:space="preserve">u tijeku </t>
  </si>
  <si>
    <t>Vrijednost  sporova dan 31.12.2018.</t>
  </si>
  <si>
    <t xml:space="preserve"> 12.02. prvo stupanjska presuda</t>
  </si>
  <si>
    <t>predmet na drugostupanjskom tijelu, prvostupanjska presuda u korist Grada Zadra</t>
  </si>
  <si>
    <t>naknada štete zbog izvaštenja zbog izgradnje prometnice</t>
  </si>
  <si>
    <t>naknada zbog deposediranog zemljišta</t>
  </si>
  <si>
    <t>Prvostupanjska presuda u korist Grada Zadra, žalba na Županijskom sudu</t>
  </si>
  <si>
    <t>radi isplate zbog izvlaštenja prometnice</t>
  </si>
  <si>
    <t>Prvostupanjska presuda u korist Grada Zadra, žalba na Županijskom sudu- okončanje spora u roku 2-3 godine</t>
  </si>
  <si>
    <t>U TIJEKU JE PRAVOMOĆNOST U  KORIST Grada Zadraokončanje spora u roku od 2-3 godine</t>
  </si>
  <si>
    <t>U TIJEKU PRVOSTUPANJSKA PRESUDAokončanje spora u roku od 2-3godine</t>
  </si>
  <si>
    <t>Naknada štete za radove na Poljani Ivana Pavla II te izgubljena dobit</t>
  </si>
  <si>
    <t>ZAPOČETI PROCES/PRVO ROČIŠTEokončanje spora u roku od 2-3 godine</t>
  </si>
  <si>
    <t>izvlaštenje nekretnine u korist Grada Zadra</t>
  </si>
  <si>
    <t>ZAPOČETI PROCES/PRVO ROČIŠTEokončanje spora u roku od 2-3godine</t>
  </si>
  <si>
    <t>ZAPOČETI PROCES/PRVO ROČIŠTEokončanje spora u roku od 42-3 godine</t>
  </si>
  <si>
    <t>čeka se donošenje *prvostupanjska presudaokončanje spora u roku od 2-3 godine</t>
  </si>
  <si>
    <t>naknada štete za izradu projektne dokumentacije</t>
  </si>
  <si>
    <t>Predmet na reviziji, završetak u roku 2-3 godine, veza pod rednim brojem 65.</t>
  </si>
  <si>
    <t>predmet na reviziji, prvostupanjska i drugostupanjska presuda u korist Grada Zadra</t>
  </si>
  <si>
    <t>Tužba tužitelja radi isplate tražbine u odnosu na vrijednost instalacijskog sustava prema troškovniku građenja OŠ Zadarski otoci</t>
  </si>
  <si>
    <t>Tužba tužitelja radi izmakle dobiti vezane za raskid Ugovora o obavljanju komunalne djelatnosti obrade komunalnog otpada u Gradu Zadru</t>
  </si>
  <si>
    <t>isplata za deposedirano zemljište</t>
  </si>
  <si>
    <t>Pravomoćna presuda u korist Grada Zadra</t>
  </si>
  <si>
    <t xml:space="preserve">radi isplate zbog izvlaštenja prometnice </t>
  </si>
  <si>
    <t>radi isplate zbog izvlaštenja prometnice veza pod rednim brojem 37.</t>
  </si>
  <si>
    <t>pravomoćno u 2017.godini</t>
  </si>
  <si>
    <t xml:space="preserve">Izjavljena žalba  od strane Grada Zadrau 2016.godini, predmet na rješavanju kod Visokog trgovačkog suda RH </t>
  </si>
  <si>
    <t>započeo prvostupanjski postupak</t>
  </si>
  <si>
    <t xml:space="preserve">procjenjeno vrijeme odljeva/priljeva sredstava  </t>
  </si>
  <si>
    <t>Dane hipoteke:</t>
  </si>
  <si>
    <t>Redni broj</t>
  </si>
  <si>
    <t xml:space="preserve">Opis </t>
  </si>
  <si>
    <t>Korisnik</t>
  </si>
  <si>
    <t>Iznos</t>
  </si>
  <si>
    <t>1.</t>
  </si>
  <si>
    <t>Turistička zajednica</t>
  </si>
  <si>
    <t>hipoteka na čest. Zemlje 10402/1, kao jamstvo za povrat kredita</t>
  </si>
  <si>
    <t>Ministarstvo turizma</t>
  </si>
  <si>
    <t>prema Ugovoru</t>
  </si>
  <si>
    <t>2.</t>
  </si>
  <si>
    <t>Fond za zaštitu okoliša i energetsku učinkovitost</t>
  </si>
  <si>
    <t>3.</t>
  </si>
  <si>
    <t>4.</t>
  </si>
  <si>
    <t>Ministarstvo regionalnog razvoja i fondova EU</t>
  </si>
  <si>
    <t>u kunama</t>
  </si>
  <si>
    <t>prema Odluci o sufinanciranju/Ugovoru</t>
  </si>
  <si>
    <t>5.</t>
  </si>
  <si>
    <t>Osiguranje povrata kratkoročnog kredita</t>
  </si>
  <si>
    <t>Erste&amp; Steiermarkische Bank d.d.</t>
  </si>
  <si>
    <t>Visoki trgovački sud ukinuo je međupresudu Trgovačkog suda i predmet je vraćen Sudu 1 ° na ponovno odlučivanje.</t>
  </si>
  <si>
    <t xml:space="preserve">1°Sud je odlučio u korist tužitelja je žalba na presudu- čeka se odluka 2°Suda - 2019/2020- Vrijednost predmeta spora smanjena sa 4.740.750 kn na 2.649.064,17 kn </t>
  </si>
  <si>
    <t>Postupak pred 1°Sudom u tijeku- odluka se očekuje - 2019-2020</t>
  </si>
  <si>
    <t>Sud 1° odlučio je u korist Grada. Tužiteljica je podnijela žalbu na presudu. Odluka Suda 2° očekuje se kroz 2019/2020.</t>
  </si>
  <si>
    <t>Okončanje postupka očekuje se do travnja 2019. tj. donošenjem rješenja 2°suda o povlačenju žalbe(Sud 1°presudio je u korist tužiteljice- podnesen je podesak za povlačenje žalbe u dogovoru s osiguranjem kako bi se izbjegli dodatni troškovi budući uspjeh u parnici nije izvjestan, a Osiguranje se obvezalo isplatiti presuđeni iznos glavnice i 50% dosuđenih troškova postupka)</t>
  </si>
  <si>
    <t xml:space="preserve">Okončanje postupka očekuje se kroz 2019/2020 - Sud 1°presudio je u korist tužitelja -čeka se odluka Suda 2° po žalbi  - presuđeni troškovi postupka 375.500,00 kuna </t>
  </si>
  <si>
    <t>Donošenje 1° presude očekuje se kroz 2019/2020-Postupak u tijeku- čeka se nalaz vještaka i odluka suda o daljnjem tijeku postupka.</t>
  </si>
  <si>
    <t>1°Sud je odlučio u korist tužitelja je žalba na presudu- čeka se odluka 2°Suda - 2019/2020- Vrijednost predmeta spora smanjena na 2.649.064,17 kn</t>
  </si>
  <si>
    <t>Presuda Suda 1°očekuje se 2020/2021</t>
  </si>
  <si>
    <t>Presuda Suda 1 ° očekuje se kroz 2020. god</t>
  </si>
  <si>
    <t>Presuda Suda 1°očekuje se kroz 2020. god</t>
  </si>
  <si>
    <t>Sud 1°odlučio je u korist Grada Zadra. Tužiteljica je podnijela žalbu na presudu. Odluka Suda 2° očekuje se kroz 2019-2020.</t>
  </si>
  <si>
    <t>ukupno</t>
  </si>
  <si>
    <t>Ministarstvo demografije, obitelji, mladih i socijalne politike</t>
  </si>
  <si>
    <t>Grad Zadar</t>
  </si>
  <si>
    <t xml:space="preserve">dobivene bjanko zadužnice * 50 </t>
  </si>
  <si>
    <t>Bankovne garancije prema Ugovorima za uredno izvršavanje obveza * 12</t>
  </si>
  <si>
    <t>Primljena  sredstva osiguranja plaćanja u 2018. godini</t>
  </si>
  <si>
    <t>Izdana  sredstva osiguranja plaćanja u 2018.godini: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</si>
</sst>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rgb="FFFA7D00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5" fillId="0" borderId="2" applyNumberFormat="0" applyFill="0" applyAlignment="0" applyProtection="0"/>
    <xf numFmtId="0" fontId="8" fillId="3" borderId="0" applyNumberFormat="0" applyBorder="0" applyAlignment="0" applyProtection="0"/>
  </cellStyleXfs>
  <cellXfs count="84">
    <xf numFmtId="0" fontId="0" fillId="0" borderId="0" xfId="0"/>
    <xf numFmtId="4" fontId="0" fillId="0" borderId="0" xfId="0" applyNumberFormat="1"/>
    <xf numFmtId="0" fontId="3" fillId="0" borderId="0" xfId="0" applyFont="1"/>
    <xf numFmtId="44" fontId="3" fillId="0" borderId="0" xfId="0" applyNumberFormat="1" applyFont="1"/>
    <xf numFmtId="44" fontId="0" fillId="0" borderId="0" xfId="0" applyNumberFormat="1"/>
    <xf numFmtId="0" fontId="0" fillId="0" borderId="0" xfId="0" applyFont="1"/>
    <xf numFmtId="0" fontId="0" fillId="0" borderId="3" xfId="0" applyBorder="1"/>
    <xf numFmtId="4" fontId="2" fillId="0" borderId="3" xfId="0" applyNumberFormat="1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4" fillId="0" borderId="3" xfId="0" applyFont="1" applyBorder="1"/>
    <xf numFmtId="44" fontId="2" fillId="4" borderId="3" xfId="0" applyNumberFormat="1" applyFont="1" applyFill="1" applyBorder="1"/>
    <xf numFmtId="44" fontId="0" fillId="4" borderId="0" xfId="0" applyNumberFormat="1" applyFill="1"/>
    <xf numFmtId="0" fontId="0" fillId="4" borderId="0" xfId="0" applyFill="1"/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4" fontId="2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3" xfId="0" applyFont="1" applyBorder="1"/>
    <xf numFmtId="4" fontId="10" fillId="0" borderId="3" xfId="0" applyNumberFormat="1" applyFont="1" applyBorder="1"/>
    <xf numFmtId="44" fontId="10" fillId="0" borderId="3" xfId="0" applyNumberFormat="1" applyFont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wrapText="1"/>
    </xf>
    <xf numFmtId="0" fontId="10" fillId="0" borderId="3" xfId="0" applyFont="1" applyBorder="1" applyAlignment="1">
      <alignment vertical="center"/>
    </xf>
    <xf numFmtId="0" fontId="10" fillId="0" borderId="0" xfId="0" applyFont="1"/>
    <xf numFmtId="0" fontId="12" fillId="0" borderId="3" xfId="0" applyFont="1" applyBorder="1"/>
    <xf numFmtId="0" fontId="10" fillId="0" borderId="3" xfId="0" applyFont="1" applyBorder="1" applyAlignment="1">
      <alignment wrapText="1"/>
    </xf>
    <xf numFmtId="0" fontId="13" fillId="4" borderId="3" xfId="0" applyFont="1" applyFill="1" applyBorder="1" applyAlignment="1">
      <alignment vertical="center" wrapText="1"/>
    </xf>
    <xf numFmtId="0" fontId="10" fillId="0" borderId="3" xfId="0" applyFont="1" applyFill="1" applyBorder="1"/>
    <xf numFmtId="4" fontId="10" fillId="0" borderId="3" xfId="0" applyNumberFormat="1" applyFont="1" applyBorder="1" applyAlignment="1">
      <alignment vertical="center"/>
    </xf>
    <xf numFmtId="4" fontId="14" fillId="0" borderId="3" xfId="1" applyNumberFormat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5" fillId="4" borderId="3" xfId="1" applyFont="1" applyFill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15" fillId="0" borderId="3" xfId="1" applyFont="1" applyBorder="1" applyAlignment="1">
      <alignment vertical="center"/>
    </xf>
    <xf numFmtId="44" fontId="10" fillId="0" borderId="3" xfId="0" applyNumberFormat="1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44" fontId="10" fillId="4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44" fontId="16" fillId="0" borderId="3" xfId="0" applyNumberFormat="1" applyFont="1" applyBorder="1" applyAlignment="1">
      <alignment vertical="center"/>
    </xf>
    <xf numFmtId="44" fontId="14" fillId="0" borderId="3" xfId="1" applyNumberFormat="1" applyFont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44" fontId="15" fillId="4" borderId="3" xfId="1" applyNumberFormat="1" applyFont="1" applyFill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4" fontId="15" fillId="4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left" vertical="center" wrapText="1"/>
    </xf>
    <xf numFmtId="44" fontId="13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7" fillId="0" borderId="3" xfId="2" applyFont="1" applyBorder="1" applyAlignment="1">
      <alignment vertical="center"/>
    </xf>
    <xf numFmtId="4" fontId="17" fillId="0" borderId="3" xfId="2" applyNumberFormat="1" applyFont="1" applyBorder="1" applyAlignment="1">
      <alignment vertical="center"/>
    </xf>
    <xf numFmtId="44" fontId="18" fillId="4" borderId="3" xfId="2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164" fontId="9" fillId="4" borderId="3" xfId="0" applyNumberFormat="1" applyFont="1" applyFill="1" applyBorder="1" applyAlignment="1">
      <alignment vertical="center" wrapText="1"/>
    </xf>
    <xf numFmtId="8" fontId="9" fillId="4" borderId="3" xfId="0" applyNumberFormat="1" applyFont="1" applyFill="1" applyBorder="1" applyAlignment="1">
      <alignment vertical="center" wrapText="1"/>
    </xf>
    <xf numFmtId="8" fontId="9" fillId="4" borderId="3" xfId="0" applyNumberFormat="1" applyFont="1" applyFill="1" applyBorder="1" applyAlignment="1">
      <alignment vertical="center"/>
    </xf>
    <xf numFmtId="0" fontId="15" fillId="0" borderId="3" xfId="3" applyFont="1" applyFill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4" fontId="11" fillId="0" borderId="3" xfId="0" applyNumberFormat="1" applyFont="1" applyBorder="1" applyAlignment="1">
      <alignment vertical="center"/>
    </xf>
    <xf numFmtId="44" fontId="11" fillId="4" borderId="3" xfId="0" applyNumberFormat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9" fillId="4" borderId="3" xfId="0" applyFont="1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Border="1"/>
    <xf numFmtId="0" fontId="10" fillId="4" borderId="0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4" fontId="10" fillId="0" borderId="0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3" fillId="4" borderId="0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</cellXfs>
  <cellStyles count="4">
    <cellStyle name="Bad" xfId="3" builtinId="27"/>
    <cellStyle name="Heading 3" xfId="2" builtinId="18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3"/>
  <sheetViews>
    <sheetView tabSelected="1" workbookViewId="0">
      <selection activeCell="I2" sqref="I2"/>
    </sheetView>
  </sheetViews>
  <sheetFormatPr defaultRowHeight="15" x14ac:dyDescent="0.25"/>
  <cols>
    <col min="1" max="1" width="10.7109375" customWidth="1"/>
    <col min="2" max="2" width="17.42578125" hidden="1" customWidth="1"/>
    <col min="3" max="3" width="5.140625" hidden="1" customWidth="1"/>
    <col min="4" max="4" width="1.7109375" hidden="1" customWidth="1"/>
    <col min="5" max="5" width="21.85546875" style="13" customWidth="1"/>
    <col min="6" max="6" width="23.140625" hidden="1" customWidth="1"/>
    <col min="7" max="7" width="21.42578125" customWidth="1"/>
    <col min="8" max="8" width="20.42578125" customWidth="1"/>
    <col min="9" max="9" width="11.140625" customWidth="1"/>
    <col min="12" max="12" width="18" bestFit="1" customWidth="1"/>
  </cols>
  <sheetData>
    <row r="1" spans="1:12" ht="76.5" customHeight="1" x14ac:dyDescent="0.25">
      <c r="A1" s="73" t="s">
        <v>0</v>
      </c>
      <c r="B1" s="33" t="s">
        <v>37</v>
      </c>
      <c r="C1" s="34" t="s">
        <v>50</v>
      </c>
      <c r="D1" s="34"/>
      <c r="E1" s="35" t="s">
        <v>126</v>
      </c>
      <c r="F1" s="34"/>
      <c r="G1" s="36" t="s">
        <v>154</v>
      </c>
      <c r="H1" s="37" t="s">
        <v>49</v>
      </c>
    </row>
    <row r="2" spans="1:12" ht="156.75" x14ac:dyDescent="0.25">
      <c r="A2" s="26">
        <v>1</v>
      </c>
      <c r="B2" s="38">
        <v>40066911.869999997</v>
      </c>
      <c r="C2" s="39" t="s">
        <v>51</v>
      </c>
      <c r="D2" s="26"/>
      <c r="E2" s="40">
        <f t="shared" ref="E2:E14" si="0">+B2</f>
        <v>40066911.869999997</v>
      </c>
      <c r="F2" s="26" t="s">
        <v>1</v>
      </c>
      <c r="G2" s="41" t="s">
        <v>64</v>
      </c>
      <c r="H2" s="41" t="s">
        <v>114</v>
      </c>
    </row>
    <row r="3" spans="1:12" ht="171" x14ac:dyDescent="0.25">
      <c r="A3" s="26">
        <v>2</v>
      </c>
      <c r="B3" s="38">
        <v>82780326.530000001</v>
      </c>
      <c r="C3" s="39" t="s">
        <v>1</v>
      </c>
      <c r="D3" s="26"/>
      <c r="E3" s="40">
        <f t="shared" si="0"/>
        <v>82780326.530000001</v>
      </c>
      <c r="F3" s="26" t="s">
        <v>1</v>
      </c>
      <c r="G3" s="41" t="s">
        <v>65</v>
      </c>
      <c r="H3" s="41" t="s">
        <v>115</v>
      </c>
      <c r="L3" s="4"/>
    </row>
    <row r="4" spans="1:12" ht="128.25" x14ac:dyDescent="0.25">
      <c r="A4" s="26">
        <v>3</v>
      </c>
      <c r="B4" s="38">
        <v>1536565.2</v>
      </c>
      <c r="C4" s="39" t="s">
        <v>2</v>
      </c>
      <c r="D4" s="26"/>
      <c r="E4" s="40">
        <f t="shared" si="0"/>
        <v>1536565.2</v>
      </c>
      <c r="F4" s="26" t="s">
        <v>2</v>
      </c>
      <c r="G4" s="41" t="s">
        <v>68</v>
      </c>
      <c r="H4" s="41" t="s">
        <v>145</v>
      </c>
    </row>
    <row r="5" spans="1:12" ht="142.5" x14ac:dyDescent="0.25">
      <c r="A5" s="26">
        <v>4</v>
      </c>
      <c r="B5" s="38">
        <v>1372477.86</v>
      </c>
      <c r="C5" s="39" t="s">
        <v>3</v>
      </c>
      <c r="D5" s="26"/>
      <c r="E5" s="40">
        <f t="shared" si="0"/>
        <v>1372477.86</v>
      </c>
      <c r="F5" s="26" t="s">
        <v>3</v>
      </c>
      <c r="G5" s="41" t="s">
        <v>116</v>
      </c>
      <c r="H5" s="41" t="s">
        <v>117</v>
      </c>
    </row>
    <row r="6" spans="1:12" ht="128.25" x14ac:dyDescent="0.25">
      <c r="A6" s="26">
        <v>5</v>
      </c>
      <c r="B6" s="38">
        <v>7968048.3899999997</v>
      </c>
      <c r="C6" s="39" t="s">
        <v>3</v>
      </c>
      <c r="D6" s="26"/>
      <c r="E6" s="40">
        <f t="shared" si="0"/>
        <v>7968048.3899999997</v>
      </c>
      <c r="F6" s="26" t="s">
        <v>3</v>
      </c>
      <c r="G6" s="41" t="s">
        <v>175</v>
      </c>
      <c r="H6" s="41" t="s">
        <v>146</v>
      </c>
    </row>
    <row r="7" spans="1:12" ht="128.25" x14ac:dyDescent="0.25">
      <c r="A7" s="26">
        <v>6</v>
      </c>
      <c r="B7" s="38">
        <v>4740750</v>
      </c>
      <c r="C7" s="39" t="s">
        <v>4</v>
      </c>
      <c r="D7" s="26"/>
      <c r="E7" s="40">
        <v>2649064.17</v>
      </c>
      <c r="F7" s="26" t="s">
        <v>4</v>
      </c>
      <c r="G7" s="41" t="s">
        <v>176</v>
      </c>
      <c r="H7" s="41" t="s">
        <v>55</v>
      </c>
    </row>
    <row r="8" spans="1:12" ht="85.5" x14ac:dyDescent="0.25">
      <c r="A8" s="26">
        <v>7</v>
      </c>
      <c r="B8" s="38">
        <v>996735.85</v>
      </c>
      <c r="C8" s="39" t="s">
        <v>5</v>
      </c>
      <c r="D8" s="26"/>
      <c r="E8" s="40">
        <f t="shared" si="0"/>
        <v>996735.85</v>
      </c>
      <c r="F8" s="26" t="s">
        <v>5</v>
      </c>
      <c r="G8" s="41" t="s">
        <v>177</v>
      </c>
      <c r="H8" s="41" t="s">
        <v>118</v>
      </c>
    </row>
    <row r="9" spans="1:12" ht="42.75" x14ac:dyDescent="0.25">
      <c r="A9" s="26">
        <v>8</v>
      </c>
      <c r="B9" s="38">
        <v>70577.399999999994</v>
      </c>
      <c r="C9" s="39" t="s">
        <v>6</v>
      </c>
      <c r="D9" s="26"/>
      <c r="E9" s="40">
        <f t="shared" si="0"/>
        <v>70577.399999999994</v>
      </c>
      <c r="F9" s="26" t="s">
        <v>6</v>
      </c>
      <c r="G9" s="26" t="s">
        <v>97</v>
      </c>
      <c r="H9" s="41" t="s">
        <v>75</v>
      </c>
    </row>
    <row r="10" spans="1:12" ht="28.5" x14ac:dyDescent="0.25">
      <c r="A10" s="26">
        <v>9</v>
      </c>
      <c r="B10" s="38">
        <v>308848.24</v>
      </c>
      <c r="C10" s="39" t="s">
        <v>7</v>
      </c>
      <c r="D10" s="26"/>
      <c r="E10" s="40">
        <f t="shared" si="0"/>
        <v>308848.24</v>
      </c>
      <c r="F10" s="26" t="s">
        <v>7</v>
      </c>
      <c r="G10" s="26" t="s">
        <v>97</v>
      </c>
      <c r="H10" s="41" t="s">
        <v>76</v>
      </c>
    </row>
    <row r="11" spans="1:12" hidden="1" x14ac:dyDescent="0.25">
      <c r="A11" s="26">
        <v>10</v>
      </c>
      <c r="B11" s="38">
        <v>37761.019999999997</v>
      </c>
      <c r="C11" s="39" t="s">
        <v>8</v>
      </c>
      <c r="D11" s="26"/>
      <c r="E11" s="40">
        <v>0</v>
      </c>
      <c r="F11" s="26" t="s">
        <v>8</v>
      </c>
      <c r="G11" s="41"/>
      <c r="H11" s="41" t="s">
        <v>77</v>
      </c>
    </row>
    <row r="12" spans="1:12" ht="71.25" x14ac:dyDescent="0.25">
      <c r="A12" s="26">
        <v>10</v>
      </c>
      <c r="B12" s="38">
        <v>1450000</v>
      </c>
      <c r="C12" s="39" t="s">
        <v>9</v>
      </c>
      <c r="D12" s="26"/>
      <c r="E12" s="40">
        <f t="shared" si="0"/>
        <v>1450000</v>
      </c>
      <c r="F12" s="26" t="s">
        <v>9</v>
      </c>
      <c r="G12" s="41" t="s">
        <v>127</v>
      </c>
      <c r="H12" s="41" t="s">
        <v>78</v>
      </c>
      <c r="L12" s="1"/>
    </row>
    <row r="13" spans="1:12" ht="57" x14ac:dyDescent="0.25">
      <c r="A13" s="26">
        <v>11</v>
      </c>
      <c r="B13" s="42">
        <f>388000*7.513648</f>
        <v>2915295.4240000001</v>
      </c>
      <c r="C13" s="39" t="s">
        <v>10</v>
      </c>
      <c r="D13" s="26"/>
      <c r="E13" s="40">
        <f t="shared" si="0"/>
        <v>2915295.4240000001</v>
      </c>
      <c r="F13" s="26" t="s">
        <v>10</v>
      </c>
      <c r="G13" s="41" t="s">
        <v>84</v>
      </c>
      <c r="H13" s="41" t="s">
        <v>79</v>
      </c>
      <c r="L13" s="1"/>
    </row>
    <row r="14" spans="1:12" ht="48" customHeight="1" x14ac:dyDescent="0.25">
      <c r="A14" s="37">
        <v>12</v>
      </c>
      <c r="B14" s="43">
        <v>280883.33</v>
      </c>
      <c r="C14" s="44" t="s">
        <v>11</v>
      </c>
      <c r="D14" s="34"/>
      <c r="E14" s="45">
        <f t="shared" si="0"/>
        <v>280883.33</v>
      </c>
      <c r="F14" s="37" t="s">
        <v>11</v>
      </c>
      <c r="G14" s="46" t="s">
        <v>97</v>
      </c>
      <c r="H14" s="36" t="s">
        <v>147</v>
      </c>
      <c r="L14" s="4"/>
    </row>
    <row r="15" spans="1:12" ht="0.75" hidden="1" customHeight="1" thickTop="1" x14ac:dyDescent="0.25">
      <c r="A15" s="47">
        <v>14</v>
      </c>
      <c r="B15" s="38"/>
      <c r="C15" s="26"/>
      <c r="D15" s="26"/>
      <c r="E15" s="48"/>
      <c r="F15" s="47"/>
      <c r="G15" s="47"/>
      <c r="H15" s="26"/>
    </row>
    <row r="16" spans="1:12" ht="42.75" x14ac:dyDescent="0.25">
      <c r="A16" s="37">
        <v>13</v>
      </c>
      <c r="B16" s="43">
        <v>450604</v>
      </c>
      <c r="C16" s="44" t="s">
        <v>87</v>
      </c>
      <c r="D16" s="34"/>
      <c r="E16" s="45">
        <f t="shared" ref="E16:E21" si="1">+B16</f>
        <v>450604</v>
      </c>
      <c r="F16" s="37" t="s">
        <v>12</v>
      </c>
      <c r="G16" s="36" t="s">
        <v>86</v>
      </c>
      <c r="H16" s="41" t="s">
        <v>85</v>
      </c>
    </row>
    <row r="17" spans="1:12" ht="42.75" x14ac:dyDescent="0.25">
      <c r="A17" s="26">
        <v>14</v>
      </c>
      <c r="B17" s="38">
        <v>43880</v>
      </c>
      <c r="C17" s="39" t="s">
        <v>13</v>
      </c>
      <c r="D17" s="26"/>
      <c r="E17" s="48">
        <f t="shared" si="1"/>
        <v>43880</v>
      </c>
      <c r="F17" s="47" t="s">
        <v>13</v>
      </c>
      <c r="G17" s="36" t="s">
        <v>88</v>
      </c>
      <c r="H17" s="41" t="s">
        <v>85</v>
      </c>
    </row>
    <row r="18" spans="1:12" ht="42.75" x14ac:dyDescent="0.25">
      <c r="A18" s="26">
        <v>15</v>
      </c>
      <c r="B18" s="38">
        <v>377540</v>
      </c>
      <c r="C18" s="39" t="s">
        <v>14</v>
      </c>
      <c r="D18" s="26"/>
      <c r="E18" s="40">
        <f t="shared" si="1"/>
        <v>377540</v>
      </c>
      <c r="F18" s="26" t="s">
        <v>14</v>
      </c>
      <c r="G18" s="41" t="s">
        <v>89</v>
      </c>
      <c r="H18" s="41" t="s">
        <v>85</v>
      </c>
    </row>
    <row r="19" spans="1:12" ht="42.75" x14ac:dyDescent="0.25">
      <c r="A19" s="26">
        <v>16</v>
      </c>
      <c r="B19" s="42">
        <f>60000*7.513648</f>
        <v>450818.88</v>
      </c>
      <c r="C19" s="39" t="s">
        <v>15</v>
      </c>
      <c r="D19" s="26"/>
      <c r="E19" s="40">
        <f t="shared" si="1"/>
        <v>450818.88</v>
      </c>
      <c r="F19" s="26" t="s">
        <v>15</v>
      </c>
      <c r="G19" s="26" t="s">
        <v>90</v>
      </c>
      <c r="H19" s="41" t="s">
        <v>85</v>
      </c>
    </row>
    <row r="20" spans="1:12" ht="42.75" x14ac:dyDescent="0.25">
      <c r="A20" s="26">
        <v>17</v>
      </c>
      <c r="B20" s="38">
        <v>430500</v>
      </c>
      <c r="C20" s="39" t="s">
        <v>16</v>
      </c>
      <c r="D20" s="26"/>
      <c r="E20" s="40">
        <f t="shared" si="1"/>
        <v>430500</v>
      </c>
      <c r="F20" s="26" t="s">
        <v>16</v>
      </c>
      <c r="G20" s="41" t="s">
        <v>91</v>
      </c>
      <c r="H20" s="41" t="s">
        <v>85</v>
      </c>
    </row>
    <row r="21" spans="1:12" ht="41.25" customHeight="1" x14ac:dyDescent="0.25">
      <c r="A21" s="26">
        <v>18</v>
      </c>
      <c r="B21" s="38">
        <f>2021618+100000+0</f>
        <v>2121618</v>
      </c>
      <c r="C21" s="39" t="s">
        <v>17</v>
      </c>
      <c r="D21" s="26"/>
      <c r="E21" s="40">
        <f t="shared" si="1"/>
        <v>2121618</v>
      </c>
      <c r="F21" s="26" t="s">
        <v>17</v>
      </c>
      <c r="G21" s="41" t="s">
        <v>92</v>
      </c>
      <c r="H21" s="41" t="s">
        <v>93</v>
      </c>
    </row>
    <row r="22" spans="1:12" ht="9" hidden="1" customHeight="1" x14ac:dyDescent="0.25">
      <c r="A22" s="26">
        <v>21</v>
      </c>
      <c r="B22" s="38">
        <v>34110000</v>
      </c>
      <c r="C22" s="39" t="s">
        <v>18</v>
      </c>
      <c r="D22" s="26"/>
      <c r="E22" s="40">
        <v>0</v>
      </c>
      <c r="F22" s="26" t="s">
        <v>18</v>
      </c>
      <c r="G22" s="26"/>
      <c r="H22" s="26"/>
    </row>
    <row r="23" spans="1:12" ht="28.5" x14ac:dyDescent="0.25">
      <c r="A23" s="26">
        <v>19</v>
      </c>
      <c r="B23" s="38">
        <v>1822008.51</v>
      </c>
      <c r="C23" s="39" t="s">
        <v>19</v>
      </c>
      <c r="D23" s="26"/>
      <c r="E23" s="40">
        <f>+B23</f>
        <v>1822008.51</v>
      </c>
      <c r="F23" s="26" t="s">
        <v>19</v>
      </c>
      <c r="G23" s="41" t="s">
        <v>94</v>
      </c>
      <c r="H23" s="41" t="s">
        <v>95</v>
      </c>
    </row>
    <row r="24" spans="1:12" ht="42.75" x14ac:dyDescent="0.25">
      <c r="A24" s="26">
        <v>20</v>
      </c>
      <c r="B24" s="38">
        <v>628500</v>
      </c>
      <c r="C24" s="39" t="s">
        <v>20</v>
      </c>
      <c r="D24" s="26"/>
      <c r="E24" s="40">
        <f>+B24</f>
        <v>628500</v>
      </c>
      <c r="F24" s="26" t="s">
        <v>20</v>
      </c>
      <c r="G24" s="49" t="s">
        <v>125</v>
      </c>
      <c r="H24" s="41" t="s">
        <v>96</v>
      </c>
      <c r="L24" s="4"/>
    </row>
    <row r="25" spans="1:12" ht="128.25" x14ac:dyDescent="0.25">
      <c r="A25" s="26">
        <v>21</v>
      </c>
      <c r="B25" s="38">
        <v>50000</v>
      </c>
      <c r="C25" s="39" t="s">
        <v>21</v>
      </c>
      <c r="D25" s="26"/>
      <c r="E25" s="40">
        <f>+B25</f>
        <v>50000</v>
      </c>
      <c r="F25" s="26" t="s">
        <v>21</v>
      </c>
      <c r="G25" s="49" t="s">
        <v>54</v>
      </c>
      <c r="H25" s="41" t="s">
        <v>59</v>
      </c>
    </row>
    <row r="26" spans="1:12" ht="42.75" customHeight="1" x14ac:dyDescent="0.25">
      <c r="A26" s="26">
        <v>22</v>
      </c>
      <c r="B26" s="38">
        <v>1088430</v>
      </c>
      <c r="C26" s="39" t="s">
        <v>22</v>
      </c>
      <c r="D26" s="26"/>
      <c r="E26" s="40">
        <f>+B26</f>
        <v>1088430</v>
      </c>
      <c r="F26" s="26" t="s">
        <v>22</v>
      </c>
      <c r="G26" s="41" t="s">
        <v>98</v>
      </c>
      <c r="H26" s="41" t="s">
        <v>80</v>
      </c>
    </row>
    <row r="27" spans="1:12" ht="0.75" hidden="1" customHeight="1" x14ac:dyDescent="0.25">
      <c r="A27" s="26">
        <v>26</v>
      </c>
      <c r="B27" s="38">
        <v>50000</v>
      </c>
      <c r="C27" s="39" t="s">
        <v>23</v>
      </c>
      <c r="D27" s="26"/>
      <c r="E27" s="40">
        <v>0</v>
      </c>
      <c r="F27" s="26" t="s">
        <v>23</v>
      </c>
      <c r="G27" s="26"/>
      <c r="H27" s="26"/>
    </row>
    <row r="28" spans="1:12" ht="99.75" x14ac:dyDescent="0.25">
      <c r="A28" s="26">
        <v>23</v>
      </c>
      <c r="B28" s="38">
        <v>120000</v>
      </c>
      <c r="C28" s="39" t="s">
        <v>24</v>
      </c>
      <c r="D28" s="26"/>
      <c r="E28" s="40">
        <f t="shared" ref="E28:E44" si="2">+B28</f>
        <v>120000</v>
      </c>
      <c r="F28" s="26" t="s">
        <v>24</v>
      </c>
      <c r="G28" s="41" t="s">
        <v>178</v>
      </c>
      <c r="H28" s="41" t="s">
        <v>70</v>
      </c>
    </row>
    <row r="29" spans="1:12" ht="57" x14ac:dyDescent="0.25">
      <c r="A29" s="26">
        <v>24</v>
      </c>
      <c r="B29" s="38">
        <v>1462050</v>
      </c>
      <c r="C29" s="39" t="s">
        <v>25</v>
      </c>
      <c r="D29" s="26"/>
      <c r="E29" s="40">
        <f t="shared" si="2"/>
        <v>1462050</v>
      </c>
      <c r="F29" s="26" t="s">
        <v>25</v>
      </c>
      <c r="G29" s="41" t="s">
        <v>99</v>
      </c>
      <c r="H29" s="41" t="s">
        <v>81</v>
      </c>
    </row>
    <row r="30" spans="1:12" ht="28.5" x14ac:dyDescent="0.25">
      <c r="A30" s="26">
        <v>25</v>
      </c>
      <c r="B30" s="38">
        <v>1950000</v>
      </c>
      <c r="C30" s="39" t="s">
        <v>26</v>
      </c>
      <c r="D30" s="26"/>
      <c r="E30" s="40">
        <f t="shared" si="2"/>
        <v>1950000</v>
      </c>
      <c r="F30" s="26" t="s">
        <v>26</v>
      </c>
      <c r="G30" s="41" t="s">
        <v>100</v>
      </c>
      <c r="H30" s="41" t="s">
        <v>82</v>
      </c>
    </row>
    <row r="31" spans="1:12" ht="28.5" x14ac:dyDescent="0.25">
      <c r="A31" s="26">
        <v>26</v>
      </c>
      <c r="B31" s="38">
        <v>575000</v>
      </c>
      <c r="C31" s="39" t="s">
        <v>27</v>
      </c>
      <c r="D31" s="26"/>
      <c r="E31" s="40">
        <f t="shared" si="2"/>
        <v>575000</v>
      </c>
      <c r="F31" s="26" t="s">
        <v>27</v>
      </c>
      <c r="G31" s="41" t="s">
        <v>101</v>
      </c>
      <c r="H31" s="41" t="s">
        <v>82</v>
      </c>
    </row>
    <row r="32" spans="1:12" ht="28.5" x14ac:dyDescent="0.25">
      <c r="A32" s="26">
        <v>27</v>
      </c>
      <c r="B32" s="38">
        <v>2588429.5299999998</v>
      </c>
      <c r="C32" s="39" t="s">
        <v>28</v>
      </c>
      <c r="D32" s="26"/>
      <c r="E32" s="40">
        <f t="shared" si="2"/>
        <v>2588429.5299999998</v>
      </c>
      <c r="F32" s="26" t="s">
        <v>28</v>
      </c>
      <c r="G32" s="41" t="s">
        <v>100</v>
      </c>
      <c r="H32" s="41" t="s">
        <v>82</v>
      </c>
    </row>
    <row r="33" spans="1:12" ht="29.25" customHeight="1" x14ac:dyDescent="0.25">
      <c r="A33" s="26">
        <v>28</v>
      </c>
      <c r="B33" s="38">
        <v>348246.93</v>
      </c>
      <c r="C33" s="39" t="s">
        <v>29</v>
      </c>
      <c r="D33" s="26"/>
      <c r="E33" s="40">
        <f t="shared" si="2"/>
        <v>348246.93</v>
      </c>
      <c r="F33" s="26" t="s">
        <v>29</v>
      </c>
      <c r="G33" s="49" t="s">
        <v>151</v>
      </c>
      <c r="H33" s="41" t="s">
        <v>83</v>
      </c>
    </row>
    <row r="34" spans="1:12" hidden="1" x14ac:dyDescent="0.25">
      <c r="A34" s="26">
        <v>33</v>
      </c>
      <c r="B34" s="38">
        <v>71252.5</v>
      </c>
      <c r="C34" s="39" t="s">
        <v>29</v>
      </c>
      <c r="D34" s="26"/>
      <c r="E34" s="40">
        <v>0</v>
      </c>
      <c r="F34" s="26" t="s">
        <v>29</v>
      </c>
      <c r="G34" s="26"/>
      <c r="H34" s="26"/>
    </row>
    <row r="35" spans="1:12" ht="97.5" customHeight="1" x14ac:dyDescent="0.25">
      <c r="A35" s="26">
        <v>29</v>
      </c>
      <c r="B35" s="38">
        <v>96752.5</v>
      </c>
      <c r="C35" s="39" t="s">
        <v>29</v>
      </c>
      <c r="D35" s="26"/>
      <c r="E35" s="40">
        <f>+B35</f>
        <v>96752.5</v>
      </c>
      <c r="F35" s="26" t="s">
        <v>29</v>
      </c>
      <c r="G35" s="41" t="s">
        <v>152</v>
      </c>
      <c r="H35" s="41" t="s">
        <v>83</v>
      </c>
    </row>
    <row r="36" spans="1:12" hidden="1" x14ac:dyDescent="0.25">
      <c r="A36" s="26">
        <v>35</v>
      </c>
      <c r="B36" s="38">
        <v>515059.56</v>
      </c>
      <c r="C36" s="39" t="s">
        <v>29</v>
      </c>
      <c r="D36" s="26"/>
      <c r="E36" s="40">
        <v>0</v>
      </c>
      <c r="F36" s="26" t="s">
        <v>29</v>
      </c>
      <c r="G36" s="26"/>
      <c r="H36" s="26"/>
    </row>
    <row r="37" spans="1:12" ht="42.75" x14ac:dyDescent="0.25">
      <c r="A37" s="26">
        <v>30</v>
      </c>
      <c r="B37" s="38">
        <v>19409.12</v>
      </c>
      <c r="C37" s="39" t="s">
        <v>30</v>
      </c>
      <c r="D37" s="26"/>
      <c r="E37" s="40">
        <f t="shared" si="2"/>
        <v>19409.12</v>
      </c>
      <c r="F37" s="26" t="s">
        <v>30</v>
      </c>
      <c r="G37" s="41" t="s">
        <v>104</v>
      </c>
      <c r="H37" s="41" t="s">
        <v>102</v>
      </c>
      <c r="I37" s="2"/>
    </row>
    <row r="38" spans="1:12" ht="313.5" x14ac:dyDescent="0.25">
      <c r="A38" s="26">
        <v>31</v>
      </c>
      <c r="B38" s="38">
        <v>16200</v>
      </c>
      <c r="C38" s="39" t="s">
        <v>31</v>
      </c>
      <c r="D38" s="26"/>
      <c r="E38" s="40">
        <f t="shared" si="2"/>
        <v>16200</v>
      </c>
      <c r="F38" s="26" t="s">
        <v>31</v>
      </c>
      <c r="G38" s="41" t="s">
        <v>179</v>
      </c>
      <c r="H38" s="41" t="s">
        <v>52</v>
      </c>
      <c r="I38" s="2"/>
    </row>
    <row r="39" spans="1:12" ht="156.75" x14ac:dyDescent="0.25">
      <c r="A39" s="26">
        <v>32</v>
      </c>
      <c r="B39" s="38">
        <v>31148</v>
      </c>
      <c r="C39" s="50" t="s">
        <v>32</v>
      </c>
      <c r="D39" s="26"/>
      <c r="E39" s="40">
        <f t="shared" si="2"/>
        <v>31148</v>
      </c>
      <c r="F39" s="41" t="s">
        <v>32</v>
      </c>
      <c r="G39" s="51" t="s">
        <v>97</v>
      </c>
      <c r="H39" s="41" t="s">
        <v>102</v>
      </c>
      <c r="I39" s="2"/>
    </row>
    <row r="40" spans="1:12" ht="60" customHeight="1" x14ac:dyDescent="0.25">
      <c r="A40" s="26">
        <v>33</v>
      </c>
      <c r="B40" s="38">
        <v>10000</v>
      </c>
      <c r="C40" s="39" t="s">
        <v>48</v>
      </c>
      <c r="D40" s="26"/>
      <c r="E40" s="40">
        <f t="shared" si="2"/>
        <v>10000</v>
      </c>
      <c r="F40" s="26" t="s">
        <v>48</v>
      </c>
      <c r="G40" s="52" t="s">
        <v>144</v>
      </c>
      <c r="H40" s="41" t="s">
        <v>103</v>
      </c>
      <c r="L40" s="4">
        <f>+E41+E42+E43+E44+E46+E47+E48+E49+E50+E51+E52+E53+E54+E55+E56+E60+E61+E62+E64+E65+E67+E66+E68+E69+E70+E71+E72+E74</f>
        <v>11781979.119999997</v>
      </c>
    </row>
    <row r="41" spans="1:12" ht="57" x14ac:dyDescent="0.25">
      <c r="A41" s="26">
        <v>34</v>
      </c>
      <c r="B41" s="42">
        <f>65000*7.513648</f>
        <v>488387.12</v>
      </c>
      <c r="C41" s="39" t="s">
        <v>33</v>
      </c>
      <c r="D41" s="26"/>
      <c r="E41" s="40">
        <f t="shared" si="2"/>
        <v>488387.12</v>
      </c>
      <c r="F41" s="26" t="s">
        <v>33</v>
      </c>
      <c r="G41" s="52" t="s">
        <v>148</v>
      </c>
      <c r="H41" s="41" t="s">
        <v>136</v>
      </c>
    </row>
    <row r="42" spans="1:12" ht="71.25" x14ac:dyDescent="0.25">
      <c r="A42" s="26">
        <v>35</v>
      </c>
      <c r="B42" s="38">
        <v>200000</v>
      </c>
      <c r="C42" s="39" t="s">
        <v>34</v>
      </c>
      <c r="D42" s="26"/>
      <c r="E42" s="40">
        <f t="shared" si="2"/>
        <v>200000</v>
      </c>
      <c r="F42" s="26" t="s">
        <v>34</v>
      </c>
      <c r="G42" s="52" t="s">
        <v>131</v>
      </c>
      <c r="H42" s="41" t="s">
        <v>132</v>
      </c>
    </row>
    <row r="43" spans="1:12" ht="99.75" x14ac:dyDescent="0.25">
      <c r="A43" s="26">
        <v>36</v>
      </c>
      <c r="B43" s="38">
        <v>130000</v>
      </c>
      <c r="C43" s="39" t="s">
        <v>35</v>
      </c>
      <c r="D43" s="26"/>
      <c r="E43" s="40">
        <f t="shared" si="2"/>
        <v>130000</v>
      </c>
      <c r="F43" s="26" t="s">
        <v>35</v>
      </c>
      <c r="G43" s="52" t="s">
        <v>133</v>
      </c>
      <c r="H43" s="41" t="s">
        <v>149</v>
      </c>
    </row>
    <row r="44" spans="1:12" ht="57" x14ac:dyDescent="0.25">
      <c r="A44" s="26">
        <v>37</v>
      </c>
      <c r="B44" s="38">
        <v>150000</v>
      </c>
      <c r="C44" s="39" t="s">
        <v>36</v>
      </c>
      <c r="D44" s="26"/>
      <c r="E44" s="40">
        <f t="shared" si="2"/>
        <v>150000</v>
      </c>
      <c r="F44" s="26" t="s">
        <v>36</v>
      </c>
      <c r="G44" s="53" t="s">
        <v>143</v>
      </c>
      <c r="H44" s="41" t="s">
        <v>130</v>
      </c>
    </row>
    <row r="45" spans="1:12" ht="27.75" hidden="1" customHeight="1" x14ac:dyDescent="0.25">
      <c r="A45" s="41" t="s">
        <v>38</v>
      </c>
      <c r="B45" s="54">
        <f>SUM(B2:B44)</f>
        <v>194921015.76400006</v>
      </c>
      <c r="C45" s="26"/>
      <c r="D45" s="26"/>
      <c r="E45" s="40"/>
      <c r="F45" s="26"/>
      <c r="G45" s="26"/>
      <c r="H45" s="26"/>
      <c r="L45" s="4"/>
    </row>
    <row r="46" spans="1:12" ht="242.25" x14ac:dyDescent="0.25">
      <c r="A46" s="26">
        <v>38</v>
      </c>
      <c r="B46" s="32"/>
      <c r="C46" s="26"/>
      <c r="D46" s="26"/>
      <c r="E46" s="40">
        <f>4000000</f>
        <v>4000000</v>
      </c>
      <c r="F46" s="26" t="s">
        <v>39</v>
      </c>
      <c r="G46" s="41" t="s">
        <v>180</v>
      </c>
      <c r="H46" s="41" t="s">
        <v>122</v>
      </c>
      <c r="L46" s="4"/>
    </row>
    <row r="47" spans="1:12" ht="114" x14ac:dyDescent="0.25">
      <c r="A47" s="26">
        <v>39</v>
      </c>
      <c r="B47" s="26"/>
      <c r="C47" s="26"/>
      <c r="D47" s="26"/>
      <c r="E47" s="40">
        <v>50000</v>
      </c>
      <c r="F47" s="26" t="s">
        <v>40</v>
      </c>
      <c r="G47" s="41" t="s">
        <v>181</v>
      </c>
      <c r="H47" s="41" t="s">
        <v>123</v>
      </c>
      <c r="L47" s="4"/>
    </row>
    <row r="48" spans="1:12" ht="128.25" x14ac:dyDescent="0.25">
      <c r="A48" s="26">
        <v>40</v>
      </c>
      <c r="B48" s="26"/>
      <c r="C48" s="26"/>
      <c r="D48" s="26"/>
      <c r="E48" s="40">
        <v>0</v>
      </c>
      <c r="F48" s="26" t="s">
        <v>41</v>
      </c>
      <c r="G48" s="41" t="s">
        <v>182</v>
      </c>
      <c r="H48" s="41" t="s">
        <v>55</v>
      </c>
      <c r="L48" s="1"/>
    </row>
    <row r="49" spans="1:12" ht="128.25" x14ac:dyDescent="0.25">
      <c r="A49" s="26">
        <v>41</v>
      </c>
      <c r="B49" s="32"/>
      <c r="C49" s="26"/>
      <c r="D49" s="26"/>
      <c r="E49" s="40">
        <v>362185</v>
      </c>
      <c r="F49" s="26" t="s">
        <v>42</v>
      </c>
      <c r="G49" s="41" t="s">
        <v>57</v>
      </c>
      <c r="H49" s="41" t="s">
        <v>58</v>
      </c>
      <c r="L49" s="4"/>
    </row>
    <row r="50" spans="1:12" ht="99.75" x14ac:dyDescent="0.25">
      <c r="A50" s="26">
        <v>42</v>
      </c>
      <c r="B50" s="32"/>
      <c r="C50" s="26"/>
      <c r="D50" s="26"/>
      <c r="E50" s="40">
        <v>100000</v>
      </c>
      <c r="F50" s="26" t="s">
        <v>43</v>
      </c>
      <c r="G50" s="41" t="s">
        <v>183</v>
      </c>
      <c r="H50" s="41" t="s">
        <v>124</v>
      </c>
      <c r="L50" s="1"/>
    </row>
    <row r="51" spans="1:12" ht="71.25" x14ac:dyDescent="0.25">
      <c r="A51" s="26">
        <v>43</v>
      </c>
      <c r="B51" s="32"/>
      <c r="C51" s="26"/>
      <c r="D51" s="26"/>
      <c r="E51" s="40">
        <v>1200000</v>
      </c>
      <c r="F51" s="26" t="s">
        <v>44</v>
      </c>
      <c r="G51" s="41" t="s">
        <v>71</v>
      </c>
      <c r="H51" s="41" t="s">
        <v>69</v>
      </c>
      <c r="L51" s="1"/>
    </row>
    <row r="52" spans="1:12" ht="313.5" x14ac:dyDescent="0.25">
      <c r="A52" s="26">
        <v>44</v>
      </c>
      <c r="B52" s="32"/>
      <c r="C52" s="26"/>
      <c r="D52" s="26"/>
      <c r="E52" s="40">
        <f>50000-B38</f>
        <v>33800</v>
      </c>
      <c r="F52" s="26" t="s">
        <v>45</v>
      </c>
      <c r="G52" s="41" t="s">
        <v>56</v>
      </c>
      <c r="H52" s="41" t="s">
        <v>52</v>
      </c>
    </row>
    <row r="53" spans="1:12" ht="128.25" x14ac:dyDescent="0.25">
      <c r="A53" s="26">
        <v>45</v>
      </c>
      <c r="B53" s="55"/>
      <c r="C53" s="56"/>
      <c r="D53" s="56"/>
      <c r="E53" s="40">
        <v>241542</v>
      </c>
      <c r="F53" s="26" t="s">
        <v>72</v>
      </c>
      <c r="G53" s="41" t="s">
        <v>71</v>
      </c>
      <c r="H53" s="57" t="s">
        <v>73</v>
      </c>
    </row>
    <row r="54" spans="1:12" ht="114" x14ac:dyDescent="0.25">
      <c r="A54" s="26">
        <v>46</v>
      </c>
      <c r="B54" s="55"/>
      <c r="C54" s="56"/>
      <c r="D54" s="56"/>
      <c r="E54" s="40">
        <v>855792</v>
      </c>
      <c r="F54" s="26" t="s">
        <v>46</v>
      </c>
      <c r="G54" s="41" t="s">
        <v>71</v>
      </c>
      <c r="H54" s="41" t="s">
        <v>74</v>
      </c>
    </row>
    <row r="55" spans="1:12" ht="85.5" x14ac:dyDescent="0.25">
      <c r="A55" s="26">
        <v>47</v>
      </c>
      <c r="B55" s="55"/>
      <c r="C55" s="56"/>
      <c r="D55" s="56"/>
      <c r="E55" s="40">
        <v>135366.35</v>
      </c>
      <c r="F55" s="26" t="s">
        <v>47</v>
      </c>
      <c r="G55" s="41" t="s">
        <v>71</v>
      </c>
      <c r="H55" s="41" t="s">
        <v>70</v>
      </c>
    </row>
    <row r="56" spans="1:12" ht="45.75" customHeight="1" x14ac:dyDescent="0.25">
      <c r="A56" s="26">
        <v>48</v>
      </c>
      <c r="B56" s="55"/>
      <c r="C56" s="56"/>
      <c r="D56" s="56"/>
      <c r="E56" s="40">
        <v>1003638.91</v>
      </c>
      <c r="F56" s="26" t="s">
        <v>29</v>
      </c>
      <c r="G56" s="41" t="s">
        <v>153</v>
      </c>
      <c r="H56" s="41" t="s">
        <v>83</v>
      </c>
    </row>
    <row r="57" spans="1:12" hidden="1" x14ac:dyDescent="0.25">
      <c r="A57" s="58"/>
      <c r="B57" s="59"/>
      <c r="C57" s="58"/>
      <c r="D57" s="58"/>
      <c r="E57" s="60"/>
      <c r="F57" s="58"/>
      <c r="G57" s="56"/>
      <c r="H57" s="56"/>
    </row>
    <row r="58" spans="1:12" hidden="1" x14ac:dyDescent="0.25">
      <c r="A58" s="56"/>
      <c r="B58" s="55"/>
      <c r="C58" s="56"/>
      <c r="D58" s="56"/>
      <c r="E58" s="61"/>
      <c r="F58" s="56"/>
      <c r="G58" s="56"/>
      <c r="H58" s="56"/>
    </row>
    <row r="59" spans="1:12" hidden="1" x14ac:dyDescent="0.25">
      <c r="A59" s="56"/>
      <c r="B59" s="55"/>
      <c r="C59" s="56"/>
      <c r="D59" s="56"/>
      <c r="E59" s="62"/>
      <c r="F59" s="56"/>
      <c r="G59" s="56"/>
      <c r="H59" s="56"/>
    </row>
    <row r="60" spans="1:12" ht="114" x14ac:dyDescent="0.25">
      <c r="A60" s="56">
        <v>49</v>
      </c>
      <c r="B60" s="63">
        <v>20694.79</v>
      </c>
      <c r="C60" s="41" t="s">
        <v>60</v>
      </c>
      <c r="D60" s="56"/>
      <c r="E60" s="64">
        <v>20694.79</v>
      </c>
      <c r="F60" s="26" t="s">
        <v>61</v>
      </c>
      <c r="G60" s="41" t="s">
        <v>184</v>
      </c>
      <c r="H60" s="41" t="s">
        <v>119</v>
      </c>
    </row>
    <row r="61" spans="1:12" ht="114" x14ac:dyDescent="0.25">
      <c r="A61" s="56">
        <v>50</v>
      </c>
      <c r="B61" s="63">
        <v>23072.95</v>
      </c>
      <c r="C61" s="41" t="s">
        <v>62</v>
      </c>
      <c r="D61" s="56"/>
      <c r="E61" s="65">
        <v>23072.95</v>
      </c>
      <c r="F61" s="41" t="s">
        <v>63</v>
      </c>
      <c r="G61" s="41" t="s">
        <v>185</v>
      </c>
      <c r="H61" s="41" t="s">
        <v>120</v>
      </c>
    </row>
    <row r="62" spans="1:12" ht="99.75" x14ac:dyDescent="0.25">
      <c r="A62" s="56">
        <v>51</v>
      </c>
      <c r="B62" s="63">
        <v>32000</v>
      </c>
      <c r="C62" s="57" t="s">
        <v>66</v>
      </c>
      <c r="D62" s="56"/>
      <c r="E62" s="65">
        <v>32000</v>
      </c>
      <c r="F62" s="57" t="s">
        <v>67</v>
      </c>
      <c r="G62" s="41" t="s">
        <v>186</v>
      </c>
      <c r="H62" s="41" t="s">
        <v>121</v>
      </c>
    </row>
    <row r="63" spans="1:12" ht="0.75" customHeight="1" x14ac:dyDescent="0.25">
      <c r="A63" s="56">
        <v>5</v>
      </c>
      <c r="B63" s="55"/>
      <c r="C63" s="56"/>
      <c r="D63" s="56"/>
      <c r="E63" s="62"/>
      <c r="F63" s="56"/>
      <c r="G63" s="26"/>
      <c r="H63" s="26"/>
    </row>
    <row r="64" spans="1:12" ht="242.25" x14ac:dyDescent="0.25">
      <c r="A64" s="56"/>
      <c r="B64" s="55"/>
      <c r="C64" s="57" t="s">
        <v>105</v>
      </c>
      <c r="D64" s="56"/>
      <c r="E64" s="66">
        <v>375500</v>
      </c>
      <c r="F64" s="56"/>
      <c r="G64" s="41" t="s">
        <v>180</v>
      </c>
      <c r="H64" s="41" t="s">
        <v>53</v>
      </c>
    </row>
    <row r="65" spans="1:9" ht="73.5" customHeight="1" x14ac:dyDescent="0.25">
      <c r="A65" s="56"/>
      <c r="B65" s="63"/>
      <c r="C65" s="39" t="s">
        <v>35</v>
      </c>
      <c r="D65" s="56"/>
      <c r="E65" s="40">
        <v>-75000</v>
      </c>
      <c r="F65" s="26" t="s">
        <v>35</v>
      </c>
      <c r="G65" s="41" t="s">
        <v>128</v>
      </c>
      <c r="H65" s="41" t="s">
        <v>129</v>
      </c>
    </row>
    <row r="66" spans="1:9" ht="42.75" x14ac:dyDescent="0.25">
      <c r="A66" s="56"/>
      <c r="B66" s="55"/>
      <c r="C66" s="56" t="s">
        <v>36</v>
      </c>
      <c r="D66" s="56"/>
      <c r="E66" s="40">
        <v>150000</v>
      </c>
      <c r="F66" s="26" t="s">
        <v>36</v>
      </c>
      <c r="G66" s="67" t="s">
        <v>106</v>
      </c>
      <c r="H66" s="41" t="s">
        <v>130</v>
      </c>
    </row>
    <row r="67" spans="1:9" ht="99.75" x14ac:dyDescent="0.25">
      <c r="A67" s="56"/>
      <c r="B67" s="55"/>
      <c r="C67" s="56" t="s">
        <v>34</v>
      </c>
      <c r="D67" s="56"/>
      <c r="E67" s="40">
        <v>-55000</v>
      </c>
      <c r="F67" s="56" t="s">
        <v>34</v>
      </c>
      <c r="G67" s="52" t="s">
        <v>133</v>
      </c>
      <c r="H67" s="41" t="s">
        <v>150</v>
      </c>
    </row>
    <row r="68" spans="1:9" ht="85.5" x14ac:dyDescent="0.25">
      <c r="A68" s="56">
        <v>52</v>
      </c>
      <c r="B68" s="55"/>
      <c r="C68" s="56" t="s">
        <v>107</v>
      </c>
      <c r="D68" s="56"/>
      <c r="E68" s="40">
        <v>700000</v>
      </c>
      <c r="F68" s="56" t="s">
        <v>107</v>
      </c>
      <c r="G68" s="41" t="s">
        <v>135</v>
      </c>
      <c r="H68" s="41" t="s">
        <v>136</v>
      </c>
    </row>
    <row r="69" spans="1:9" ht="85.5" x14ac:dyDescent="0.25">
      <c r="A69" s="56">
        <v>53</v>
      </c>
      <c r="B69" s="68"/>
      <c r="C69" s="26" t="s">
        <v>108</v>
      </c>
      <c r="D69" s="26"/>
      <c r="E69" s="40">
        <v>700000</v>
      </c>
      <c r="F69" s="26" t="s">
        <v>108</v>
      </c>
      <c r="G69" s="41" t="s">
        <v>134</v>
      </c>
      <c r="H69" s="41" t="s">
        <v>136</v>
      </c>
      <c r="I69" s="5"/>
    </row>
    <row r="70" spans="1:9" ht="71.25" x14ac:dyDescent="0.25">
      <c r="A70" s="56">
        <v>54</v>
      </c>
      <c r="B70" s="55"/>
      <c r="C70" s="56" t="s">
        <v>109</v>
      </c>
      <c r="D70" s="56"/>
      <c r="E70" s="40">
        <v>100000</v>
      </c>
      <c r="F70" s="26" t="s">
        <v>109</v>
      </c>
      <c r="G70" s="41" t="s">
        <v>137</v>
      </c>
      <c r="H70" s="41" t="s">
        <v>138</v>
      </c>
      <c r="I70" s="5"/>
    </row>
    <row r="71" spans="1:9" ht="71.25" x14ac:dyDescent="0.25">
      <c r="A71" s="56">
        <v>55</v>
      </c>
      <c r="B71" s="55"/>
      <c r="C71" s="56" t="s">
        <v>110</v>
      </c>
      <c r="D71" s="56"/>
      <c r="E71" s="40">
        <v>10000</v>
      </c>
      <c r="F71" s="26" t="s">
        <v>110</v>
      </c>
      <c r="G71" s="41" t="s">
        <v>139</v>
      </c>
      <c r="H71" s="41" t="s">
        <v>138</v>
      </c>
    </row>
    <row r="72" spans="1:9" ht="71.25" x14ac:dyDescent="0.25">
      <c r="A72" s="56">
        <v>56</v>
      </c>
      <c r="B72" s="55"/>
      <c r="C72" s="56" t="s">
        <v>111</v>
      </c>
      <c r="D72" s="56"/>
      <c r="E72" s="40">
        <v>100000</v>
      </c>
      <c r="F72" s="26" t="s">
        <v>111</v>
      </c>
      <c r="G72" s="41" t="s">
        <v>140</v>
      </c>
      <c r="H72" s="41" t="s">
        <v>138</v>
      </c>
    </row>
    <row r="73" spans="1:9" hidden="1" x14ac:dyDescent="0.25">
      <c r="A73" s="56"/>
      <c r="B73" s="55"/>
      <c r="C73" s="56"/>
      <c r="D73" s="56"/>
      <c r="E73" s="40"/>
      <c r="F73" s="26"/>
      <c r="G73" s="41"/>
      <c r="H73" s="26"/>
    </row>
    <row r="74" spans="1:9" ht="71.25" x14ac:dyDescent="0.25">
      <c r="A74" s="56">
        <v>57</v>
      </c>
      <c r="B74" s="55"/>
      <c r="C74" s="56" t="s">
        <v>113</v>
      </c>
      <c r="D74" s="56"/>
      <c r="E74" s="40">
        <v>750000</v>
      </c>
      <c r="F74" s="26"/>
      <c r="G74" s="41" t="s">
        <v>141</v>
      </c>
      <c r="H74" s="41" t="s">
        <v>142</v>
      </c>
    </row>
    <row r="75" spans="1:9" ht="43.5" customHeight="1" x14ac:dyDescent="0.25">
      <c r="A75" s="69"/>
      <c r="B75" s="70"/>
      <c r="C75" s="71"/>
      <c r="D75" s="69"/>
      <c r="E75" s="72">
        <f>SUM(E2:E74)</f>
        <v>168858848.854</v>
      </c>
      <c r="F75" s="69"/>
      <c r="G75" s="73"/>
      <c r="H75" s="73"/>
    </row>
    <row r="76" spans="1:9" hidden="1" x14ac:dyDescent="0.25">
      <c r="A76" s="15"/>
      <c r="B76" s="16" t="s">
        <v>112</v>
      </c>
      <c r="C76" s="17"/>
      <c r="D76" s="18"/>
      <c r="E76" s="19"/>
      <c r="F76" s="16"/>
      <c r="G76" s="20"/>
      <c r="H76" s="14"/>
    </row>
    <row r="77" spans="1:9" hidden="1" x14ac:dyDescent="0.25">
      <c r="A77" s="6"/>
      <c r="B77" s="7"/>
      <c r="C77" s="8"/>
      <c r="D77" s="9"/>
      <c r="E77" s="11"/>
      <c r="F77" s="8"/>
      <c r="G77" s="10"/>
      <c r="H77" s="6"/>
    </row>
    <row r="78" spans="1:9" x14ac:dyDescent="0.25">
      <c r="B78" s="1"/>
      <c r="C78" s="4"/>
      <c r="E78" s="12"/>
      <c r="G78" s="2"/>
    </row>
    <row r="79" spans="1:9" x14ac:dyDescent="0.25">
      <c r="A79" s="27" t="s">
        <v>155</v>
      </c>
      <c r="B79" s="1"/>
      <c r="C79" s="4"/>
      <c r="G79" s="2"/>
    </row>
    <row r="80" spans="1:9" x14ac:dyDescent="0.25">
      <c r="B80" s="1"/>
      <c r="C80" s="4"/>
      <c r="F80" s="4"/>
      <c r="G80" s="2"/>
      <c r="H80" s="27" t="s">
        <v>170</v>
      </c>
    </row>
    <row r="81" spans="1:9" ht="24.75" customHeight="1" x14ac:dyDescent="0.25">
      <c r="A81" s="21" t="s">
        <v>156</v>
      </c>
      <c r="B81" s="22"/>
      <c r="C81" s="23"/>
      <c r="D81" s="21"/>
      <c r="E81" s="24" t="s">
        <v>157</v>
      </c>
      <c r="F81" s="23"/>
      <c r="G81" s="21" t="s">
        <v>158</v>
      </c>
      <c r="H81" s="21" t="s">
        <v>159</v>
      </c>
    </row>
    <row r="82" spans="1:9" ht="57.75" x14ac:dyDescent="0.25">
      <c r="A82" s="26" t="s">
        <v>160</v>
      </c>
      <c r="B82" s="22"/>
      <c r="C82" s="23"/>
      <c r="D82" s="21"/>
      <c r="E82" s="25" t="s">
        <v>162</v>
      </c>
      <c r="F82" s="23"/>
      <c r="G82" s="21" t="s">
        <v>161</v>
      </c>
      <c r="H82" s="32">
        <v>10000000</v>
      </c>
    </row>
    <row r="83" spans="1:9" ht="27.75" customHeight="1" x14ac:dyDescent="0.25">
      <c r="A83" s="21" t="s">
        <v>187</v>
      </c>
      <c r="B83" s="22"/>
      <c r="C83" s="23"/>
      <c r="D83" s="21"/>
      <c r="E83" s="24"/>
      <c r="F83" s="22"/>
      <c r="G83" s="21"/>
      <c r="H83" s="22">
        <f>SUM(H82)</f>
        <v>10000000</v>
      </c>
    </row>
    <row r="84" spans="1:9" x14ac:dyDescent="0.25">
      <c r="B84" s="1"/>
      <c r="C84" s="4"/>
      <c r="F84" s="1"/>
      <c r="G84" s="3"/>
    </row>
    <row r="85" spans="1:9" x14ac:dyDescent="0.25">
      <c r="B85" s="1"/>
      <c r="C85" s="4"/>
      <c r="F85" s="1"/>
      <c r="G85" s="3"/>
    </row>
    <row r="86" spans="1:9" ht="1.5" hidden="1" customHeight="1" x14ac:dyDescent="0.25">
      <c r="B86" s="1"/>
      <c r="C86" s="4"/>
      <c r="F86" s="4"/>
      <c r="G86" s="3"/>
    </row>
    <row r="87" spans="1:9" ht="23.25" customHeight="1" x14ac:dyDescent="0.25">
      <c r="A87" s="27" t="s">
        <v>193</v>
      </c>
      <c r="C87" s="4"/>
      <c r="F87" s="4"/>
      <c r="G87" s="3"/>
    </row>
    <row r="88" spans="1:9" x14ac:dyDescent="0.25">
      <c r="B88" s="1"/>
      <c r="C88" s="4"/>
      <c r="G88" s="4"/>
      <c r="H88" s="80" t="s">
        <v>170</v>
      </c>
    </row>
    <row r="89" spans="1:9" ht="27.75" customHeight="1" x14ac:dyDescent="0.25">
      <c r="A89" s="21" t="s">
        <v>156</v>
      </c>
      <c r="B89" s="22"/>
      <c r="C89" s="23"/>
      <c r="D89" s="21"/>
      <c r="E89" s="24" t="s">
        <v>157</v>
      </c>
      <c r="F89" s="23"/>
      <c r="G89" s="21" t="s">
        <v>158</v>
      </c>
      <c r="H89" s="21" t="s">
        <v>159</v>
      </c>
    </row>
    <row r="90" spans="1:9" ht="24.75" customHeight="1" x14ac:dyDescent="0.25">
      <c r="A90" s="26" t="s">
        <v>160</v>
      </c>
      <c r="B90" s="22"/>
      <c r="C90" s="23"/>
      <c r="D90" s="21"/>
      <c r="E90" s="25" t="s">
        <v>164</v>
      </c>
      <c r="F90" s="23"/>
      <c r="G90" s="21" t="s">
        <v>163</v>
      </c>
      <c r="H90" s="22">
        <v>50000</v>
      </c>
    </row>
    <row r="91" spans="1:9" ht="61.5" customHeight="1" x14ac:dyDescent="0.25">
      <c r="A91" s="21" t="s">
        <v>165</v>
      </c>
      <c r="B91" s="22"/>
      <c r="C91" s="21"/>
      <c r="D91" s="21"/>
      <c r="E91" s="74" t="s">
        <v>171</v>
      </c>
      <c r="F91" s="21"/>
      <c r="G91" s="25" t="s">
        <v>188</v>
      </c>
      <c r="H91" s="22">
        <v>1000000</v>
      </c>
      <c r="I91" s="27"/>
    </row>
    <row r="92" spans="1:9" ht="57" customHeight="1" x14ac:dyDescent="0.25">
      <c r="A92" s="21" t="s">
        <v>167</v>
      </c>
      <c r="B92" s="28"/>
      <c r="C92" s="28"/>
      <c r="D92" s="28"/>
      <c r="E92" s="74" t="s">
        <v>171</v>
      </c>
      <c r="F92" s="28"/>
      <c r="G92" s="29" t="s">
        <v>166</v>
      </c>
      <c r="H92" s="22">
        <v>3100000</v>
      </c>
      <c r="I92" s="27"/>
    </row>
    <row r="93" spans="1:9" ht="52.5" customHeight="1" x14ac:dyDescent="0.25">
      <c r="A93" s="21" t="s">
        <v>168</v>
      </c>
      <c r="B93" s="21"/>
      <c r="C93" s="21"/>
      <c r="D93" s="21"/>
      <c r="E93" s="30" t="s">
        <v>171</v>
      </c>
      <c r="F93" s="21"/>
      <c r="G93" s="29" t="s">
        <v>169</v>
      </c>
      <c r="H93" s="22">
        <v>4200000</v>
      </c>
      <c r="I93" s="27"/>
    </row>
    <row r="94" spans="1:9" ht="52.5" customHeight="1" x14ac:dyDescent="0.25">
      <c r="A94" s="21" t="s">
        <v>172</v>
      </c>
      <c r="B94" s="21"/>
      <c r="C94" s="21"/>
      <c r="D94" s="21"/>
      <c r="E94" s="25" t="s">
        <v>173</v>
      </c>
      <c r="F94" s="21"/>
      <c r="G94" s="29" t="s">
        <v>174</v>
      </c>
      <c r="H94" s="22">
        <v>10000000</v>
      </c>
      <c r="I94" s="27"/>
    </row>
    <row r="95" spans="1:9" ht="42.75" customHeight="1" x14ac:dyDescent="0.25">
      <c r="A95" s="31" t="s">
        <v>172</v>
      </c>
      <c r="B95" s="6"/>
      <c r="C95" s="6"/>
      <c r="D95" s="6"/>
      <c r="E95" s="25" t="s">
        <v>187</v>
      </c>
      <c r="F95" s="6"/>
      <c r="G95" s="29"/>
      <c r="H95" s="22">
        <f>+H90+H91+H92+H93+H94</f>
        <v>18350000</v>
      </c>
    </row>
    <row r="96" spans="1:9" ht="42.75" customHeight="1" x14ac:dyDescent="0.25">
      <c r="A96" s="75"/>
      <c r="B96" s="76"/>
      <c r="C96" s="76"/>
      <c r="D96" s="76"/>
      <c r="E96" s="77"/>
      <c r="F96" s="76"/>
      <c r="G96" s="78"/>
      <c r="H96" s="79"/>
    </row>
    <row r="97" spans="1:8" x14ac:dyDescent="0.25">
      <c r="A97" s="27" t="s">
        <v>192</v>
      </c>
      <c r="C97" s="4"/>
      <c r="F97" s="4"/>
      <c r="G97" s="3"/>
    </row>
    <row r="98" spans="1:8" x14ac:dyDescent="0.25">
      <c r="B98" s="1"/>
      <c r="C98" s="4"/>
      <c r="G98" s="4"/>
      <c r="H98" s="80" t="s">
        <v>170</v>
      </c>
    </row>
    <row r="99" spans="1:8" ht="27" customHeight="1" x14ac:dyDescent="0.25">
      <c r="A99" s="21" t="s">
        <v>156</v>
      </c>
      <c r="B99" s="22"/>
      <c r="C99" s="23"/>
      <c r="D99" s="21"/>
      <c r="E99" s="24" t="s">
        <v>157</v>
      </c>
      <c r="F99" s="23"/>
      <c r="G99" s="21" t="s">
        <v>158</v>
      </c>
      <c r="H99" s="21" t="s">
        <v>159</v>
      </c>
    </row>
    <row r="100" spans="1:8" ht="57.75" x14ac:dyDescent="0.25">
      <c r="A100" s="26" t="s">
        <v>160</v>
      </c>
      <c r="B100" s="22"/>
      <c r="C100" s="23"/>
      <c r="D100" s="21"/>
      <c r="E100" s="25" t="s">
        <v>191</v>
      </c>
      <c r="F100" s="23"/>
      <c r="G100" s="21" t="s">
        <v>189</v>
      </c>
      <c r="H100" s="22">
        <v>2399505.09</v>
      </c>
    </row>
    <row r="101" spans="1:8" ht="29.25" customHeight="1" x14ac:dyDescent="0.25">
      <c r="A101" s="21" t="s">
        <v>165</v>
      </c>
      <c r="B101" s="22"/>
      <c r="C101" s="21"/>
      <c r="D101" s="21"/>
      <c r="E101" s="83" t="s">
        <v>190</v>
      </c>
      <c r="F101" s="21"/>
      <c r="G101" s="25" t="s">
        <v>189</v>
      </c>
      <c r="H101" s="22">
        <v>14665000</v>
      </c>
    </row>
    <row r="102" spans="1:8" ht="28.5" customHeight="1" x14ac:dyDescent="0.25">
      <c r="A102" s="21"/>
      <c r="B102" s="28"/>
      <c r="C102" s="28"/>
      <c r="D102" s="28"/>
      <c r="E102" s="61" t="s">
        <v>187</v>
      </c>
      <c r="F102" s="28"/>
      <c r="G102" s="29"/>
      <c r="H102" s="22">
        <f>SUM(H100:H101)</f>
        <v>17064505.09</v>
      </c>
    </row>
    <row r="103" spans="1:8" x14ac:dyDescent="0.25">
      <c r="A103" s="81"/>
      <c r="B103" s="81"/>
      <c r="C103" s="81"/>
      <c r="D103" s="81"/>
      <c r="E103" s="82"/>
      <c r="F103" s="81"/>
      <c r="G103" s="78"/>
      <c r="H103" s="79"/>
    </row>
    <row r="104" spans="1:8" x14ac:dyDescent="0.25">
      <c r="A104" s="81"/>
      <c r="B104" s="81"/>
      <c r="C104" s="81"/>
      <c r="D104" s="81"/>
      <c r="E104" s="77"/>
      <c r="F104" s="81"/>
      <c r="G104" s="78"/>
      <c r="H104" s="79"/>
    </row>
    <row r="105" spans="1:8" x14ac:dyDescent="0.25">
      <c r="A105" s="75"/>
      <c r="B105" s="76"/>
      <c r="C105" s="76"/>
      <c r="D105" s="76"/>
      <c r="E105" s="77"/>
      <c r="F105" s="76"/>
      <c r="G105" s="78"/>
      <c r="H105" s="79"/>
    </row>
    <row r="106" spans="1:8" x14ac:dyDescent="0.25">
      <c r="B106" s="1"/>
    </row>
    <row r="107" spans="1:8" x14ac:dyDescent="0.25">
      <c r="B107" s="1"/>
      <c r="E107" s="12"/>
    </row>
    <row r="108" spans="1:8" x14ac:dyDescent="0.25">
      <c r="B108" s="1"/>
      <c r="E108" s="12"/>
    </row>
    <row r="109" spans="1:8" x14ac:dyDescent="0.25">
      <c r="B109" s="1"/>
      <c r="E109" s="12"/>
    </row>
    <row r="111" spans="1:8" x14ac:dyDescent="0.25">
      <c r="E111" s="12"/>
    </row>
    <row r="112" spans="1:8" x14ac:dyDescent="0.25">
      <c r="E112" s="12"/>
    </row>
    <row r="113" spans="5:5" x14ac:dyDescent="0.25">
      <c r="E113" s="1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Radetić</dc:creator>
  <cp:lastModifiedBy>Anita Radetić</cp:lastModifiedBy>
  <cp:lastPrinted>2019-02-15T13:34:44Z</cp:lastPrinted>
  <dcterms:created xsi:type="dcterms:W3CDTF">2018-05-18T11:27:54Z</dcterms:created>
  <dcterms:modified xsi:type="dcterms:W3CDTF">2019-02-22T07:28:34Z</dcterms:modified>
</cp:coreProperties>
</file>